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50\"/>
    </mc:Choice>
  </mc:AlternateContent>
  <xr:revisionPtr revIDLastSave="0" documentId="13_ncr:1_{F2DA9430-01B5-4E9B-B6F1-70E782197B2F}" xr6:coauthVersionLast="47" xr6:coauthVersionMax="47" xr10:uidLastSave="{00000000-0000-0000-0000-000000000000}"/>
  <bookViews>
    <workbookView xWindow="108" yWindow="2148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38" i="1"/>
  <c r="C37" i="1"/>
  <c r="C43" i="1"/>
  <c r="I40" i="1"/>
  <c r="I39" i="1"/>
  <c r="I38" i="1"/>
  <c r="I37" i="1"/>
  <c r="I36" i="1"/>
  <c r="C40" i="1" l="1"/>
  <c r="C32" i="1"/>
  <c r="C34" i="1" s="1"/>
  <c r="C31" i="1"/>
  <c r="C41" i="1"/>
  <c r="C42" i="1"/>
  <c r="C44" i="1" s="1"/>
  <c r="C46" i="1" l="1"/>
  <c r="G65" i="2" l="1"/>
  <c r="G66" i="2" s="1"/>
  <c r="G68" i="2" s="1"/>
  <c r="G69" i="2" s="1"/>
  <c r="G70" i="2" s="1"/>
  <c r="F65" i="2"/>
  <c r="F66" i="2" s="1"/>
  <c r="F68" i="2" s="1"/>
  <c r="F69" i="2" s="1"/>
  <c r="F70" i="2" s="1"/>
  <c r="E65" i="2"/>
  <c r="E66" i="2" s="1"/>
  <c r="E68" i="2" s="1"/>
  <c r="E69" i="2" s="1"/>
  <c r="E70" i="2" s="1"/>
  <c r="D65" i="2"/>
  <c r="H65" i="2" s="1"/>
  <c r="G64" i="2"/>
  <c r="F64" i="2"/>
  <c r="E64" i="2"/>
  <c r="D64" i="2"/>
  <c r="H64" i="2" s="1"/>
  <c r="G57" i="2"/>
  <c r="F57" i="2"/>
  <c r="E57" i="2"/>
  <c r="D57" i="2"/>
  <c r="H57" i="2" s="1"/>
  <c r="H56" i="2"/>
  <c r="H41" i="2"/>
  <c r="G41" i="2"/>
  <c r="F41" i="2"/>
  <c r="E41" i="2"/>
  <c r="D41" i="2"/>
  <c r="H40" i="2"/>
  <c r="G38" i="2"/>
  <c r="F38" i="2"/>
  <c r="E38" i="2"/>
  <c r="D38" i="2"/>
  <c r="H38" i="2" s="1"/>
  <c r="H37" i="2"/>
  <c r="H35" i="2"/>
  <c r="G35" i="2"/>
  <c r="F35" i="2"/>
  <c r="E35" i="2"/>
  <c r="D35" i="2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E23" i="2"/>
  <c r="D23" i="2"/>
  <c r="H23" i="2" s="1"/>
  <c r="H22" i="2"/>
  <c r="D66" i="2" l="1"/>
  <c r="D68" i="2" l="1"/>
  <c r="H66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<sst xmlns="http://schemas.openxmlformats.org/spreadsheetml/2006/main" count="225" uniqueCount="133">
  <si>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</si>
  <si>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</si>
  <si>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</si>
  <si>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</si>
  <si>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</si>
  <si>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</si>
  <si>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</si>
  <si>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</si>
  <si>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</si>
  <si>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</si>
  <si>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</si>
  <si>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</si>
  <si>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</si>
  <si>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</si>
  <si>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</si>
  <si>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</si>
  <si>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</si>
  <si>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</si>
  <si>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</si>
  <si>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</si>
  <si>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</si>
  <si>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</si>
  <si>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</si>
  <si>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</si>
  <si>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</si>
  <si>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</si>
  <si>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</si>
  <si>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</si>
  <si>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</si>
  <si>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</si>
  <si>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</si>
  <si>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</si>
  <si>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</si>
  <si>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</si>
  <si>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</si>
  <si>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</si>
  <si>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</si>
  <si>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</si>
  <si>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</si>
  <si>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</si>
  <si>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</si>
  <si>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</si>
  <si>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</si>
  <si>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ОСР-553-09-01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</si>
  <si>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</si>
  <si>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</si>
  <si>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</si>
  <si>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</si>
  <si>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</si>
  <si>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</si>
  <si>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</si>
  <si>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</si>
  <si>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</si>
  <si>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</si>
  <si>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</si>
  <si>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</si>
  <si>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Проектно изыскательские работы</t>
  </si>
  <si>
    <t>ОСР-553-12-01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</si>
  <si>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</si>
  <si>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</si>
  <si>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</si>
  <si>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</si>
  <si>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</si>
  <si>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</si>
  <si>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</si>
  <si>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</si>
  <si>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</si>
  <si>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</si>
  <si>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спецтехники:</t>
  </si>
  <si>
    <t>Командировочные расходы: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</si>
  <si>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</si>
  <si>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</si>
  <si>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</si>
  <si>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</si>
  <si>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</si>
  <si>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</si>
  <si>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</si>
  <si>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</si>
  <si>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</si>
  <si>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</si>
  <si>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</si>
  <si>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</si>
  <si>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</si>
  <si>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</si>
  <si>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</si>
  <si>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</si>
  <si>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</si>
  <si>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</si>
  <si>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</si>
  <si>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</si>
  <si>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</si>
  <si>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</si>
  <si>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</si>
  <si>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</si>
  <si>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</si>
  <si>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</si>
  <si>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</si>
  <si>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</si>
  <si>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</si>
  <si>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</si>
  <si>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</si>
  <si>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</si>
  <si>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</si>
  <si>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</si>
  <si>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</si>
  <si>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</si>
  <si>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</si>
  <si>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</si>
  <si>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</si>
  <si>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</si>
  <si>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</si>
  <si>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</si>
  <si>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</si>
  <si>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</si>
  <si>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</si>
  <si>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</si>
  <si>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</si>
  <si>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</si>
  <si>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</si>
  <si>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</si>
  <si>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</si>
  <si>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</si>
  <si>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</si>
  <si>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</si>
  <si>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</si>
  <si>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</si>
  <si>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</si>
  <si>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</si>
  <si>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</si>
  <si>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</si>
  <si>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</si>
  <si>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P_512</t>
  </si>
  <si>
    <t>Реконструкция КТП Мск 720 10/0,4/100 кВА с заменой КТП 10/0,4/100кВА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</si>
</sst>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6" fillId="0" borderId="1" xfId="1" applyNumberFormat="1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273F3033-06FB-4FF4-85B3-B38065824C01}"/>
    <cellStyle name="Обычный" xfId="0" builtinId="0"/>
    <cellStyle name="Обычный 2" xfId="4" xr:uid="{84702056-83EB-47C6-890D-843430DEB42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28" zoomScale="90" zoomScaleNormal="90" workbookViewId="0">
      <selection activeCell="B38" sqref="B38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6" t="s">
        <v>0</v>
      </c>
      <c r="B12" s="86"/>
      <c r="C12" s="86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9" t="s">
        <v>131</v>
      </c>
      <c r="B16" s="89"/>
      <c r="C16" s="89"/>
    </row>
    <row r="17" spans="1:9" ht="15.9" customHeight="1" x14ac:dyDescent="0.3">
      <c r="A17" s="88" t="s">
        <v>1</v>
      </c>
      <c r="B17" s="88"/>
      <c r="C17" s="88"/>
    </row>
    <row r="18" spans="1:9" ht="15.9" customHeight="1" x14ac:dyDescent="0.3">
      <c r="A18" s="1"/>
      <c r="B18" s="1"/>
      <c r="C18" s="1"/>
    </row>
    <row r="19" spans="1:9" ht="72" customHeight="1" x14ac:dyDescent="0.3">
      <c r="A19" s="87" t="s">
        <v>132</v>
      </c>
      <c r="B19" s="87"/>
      <c r="C19" s="87"/>
    </row>
    <row r="20" spans="1:9" ht="15.9" customHeight="1" x14ac:dyDescent="0.3">
      <c r="A20" s="88" t="s">
        <v>2</v>
      </c>
      <c r="B20" s="88"/>
      <c r="C20" s="88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3</v>
      </c>
      <c r="B23" s="50" t="s">
        <v>4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3" t="s">
        <v>115</v>
      </c>
      <c r="B25" s="84"/>
      <c r="C25" s="85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5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6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7</v>
      </c>
      <c r="B29" s="53" t="s">
        <v>123</v>
      </c>
      <c r="C29" s="62">
        <f>ССР!H61*1.2</f>
        <v>348.95389265335194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8</v>
      </c>
      <c r="C30" s="62">
        <f>C27+C28+C29</f>
        <v>348.95389265335194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9</v>
      </c>
      <c r="B31" s="53" t="s">
        <v>124</v>
      </c>
      <c r="C31" s="62">
        <f>C30-ROUND(C30/1.2,5)</f>
        <v>58.158982653351927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C30*I37</f>
        <v>386.12951363281212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126</v>
      </c>
      <c r="C33" s="62">
        <v>0.43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127</v>
      </c>
      <c r="C34" s="67">
        <f>C32*C33</f>
        <v>166.03569086210922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128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116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5</v>
      </c>
      <c r="B37" s="53" t="s">
        <v>118</v>
      </c>
      <c r="C37" s="76">
        <f>ССР!D70+ССР!E70</f>
        <v>1783.3080532548106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6</v>
      </c>
      <c r="B38" s="53" t="s">
        <v>122</v>
      </c>
      <c r="C38" s="76">
        <f>ССР!F70</f>
        <v>3772.2863130184323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7</v>
      </c>
      <c r="B39" s="53" t="s">
        <v>123</v>
      </c>
      <c r="C39" s="76">
        <f>ССР!G70-C29</f>
        <v>149.47395673324343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8</v>
      </c>
      <c r="C40" s="76">
        <f>C37+C38+C39</f>
        <v>5705.068323006486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9</v>
      </c>
      <c r="B41" s="53" t="s">
        <v>124</v>
      </c>
      <c r="C41" s="62">
        <f>C40-ROUND(C40/1.2,5)</f>
        <v>950.84472300648576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125</v>
      </c>
      <c r="C42" s="77">
        <f>C40*I38</f>
        <v>6617.8353252919178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126</v>
      </c>
      <c r="C43" s="62">
        <f>C33</f>
        <v>0.43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127</v>
      </c>
      <c r="C44" s="67">
        <f>C42*C43</f>
        <v>2845.6691898755248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129</v>
      </c>
      <c r="C46" s="82">
        <f>C34+C44</f>
        <v>3011.7048807376341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130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4" sqref="A14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132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3</v>
      </c>
      <c r="B18" s="90" t="s">
        <v>12</v>
      </c>
      <c r="C18" s="90" t="s">
        <v>13</v>
      </c>
      <c r="D18" s="91" t="s">
        <v>14</v>
      </c>
      <c r="E18" s="92"/>
      <c r="F18" s="92"/>
      <c r="G18" s="92"/>
      <c r="H18" s="93"/>
    </row>
    <row r="19" spans="1:8" ht="84.9" customHeight="1" x14ac:dyDescent="0.3">
      <c r="A19" s="90"/>
      <c r="B19" s="90"/>
      <c r="C19" s="90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23</v>
      </c>
      <c r="C25" s="32" t="s">
        <v>24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17.100000000000001" customHeight="1" x14ac:dyDescent="0.3">
      <c r="A26" s="6"/>
      <c r="B26" s="9"/>
      <c r="C26" s="9" t="s">
        <v>25</v>
      </c>
      <c r="D26" s="20">
        <v>1373.4156667254999</v>
      </c>
      <c r="E26" s="20">
        <v>3.8895111606770998</v>
      </c>
      <c r="F26" s="20">
        <v>3052.011580112</v>
      </c>
      <c r="G26" s="20">
        <v>0</v>
      </c>
      <c r="H26" s="20">
        <v>4429.3167579982</v>
      </c>
    </row>
    <row r="27" spans="1:8" ht="17.100000000000001" customHeight="1" x14ac:dyDescent="0.3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36</v>
      </c>
      <c r="D42" s="20">
        <v>1373.4156667254999</v>
      </c>
      <c r="E42" s="20">
        <v>3.8895111606770998</v>
      </c>
      <c r="F42" s="20">
        <v>3052.011580112</v>
      </c>
      <c r="G42" s="20">
        <v>0</v>
      </c>
      <c r="H42" s="20">
        <v>4429.3167579982</v>
      </c>
    </row>
    <row r="43" spans="1:8" ht="17.100000000000001" customHeight="1" x14ac:dyDescent="0.3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38</v>
      </c>
      <c r="C44" s="32" t="s">
        <v>39</v>
      </c>
      <c r="D44" s="20">
        <v>28.719976150417999</v>
      </c>
      <c r="E44" s="20">
        <v>8.1334930478664996E-2</v>
      </c>
      <c r="F44" s="20">
        <v>0</v>
      </c>
      <c r="G44" s="20">
        <v>0</v>
      </c>
      <c r="H44" s="20">
        <v>28.801311080897001</v>
      </c>
    </row>
    <row r="45" spans="1:8" ht="17.100000000000001" customHeight="1" x14ac:dyDescent="0.3">
      <c r="A45" s="6"/>
      <c r="B45" s="9"/>
      <c r="C45" s="9" t="s">
        <v>40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17.100000000000001" customHeight="1" x14ac:dyDescent="0.3">
      <c r="A46" s="6"/>
      <c r="B46" s="9"/>
      <c r="C46" s="9" t="s">
        <v>41</v>
      </c>
      <c r="D46" s="20">
        <v>1402.1356428759</v>
      </c>
      <c r="E46" s="20">
        <v>3.9708460911558001</v>
      </c>
      <c r="F46" s="20">
        <v>3052.011580112</v>
      </c>
      <c r="G46" s="20">
        <v>0</v>
      </c>
      <c r="H46" s="20">
        <v>4458.1180690790998</v>
      </c>
    </row>
    <row r="47" spans="1:8" ht="17.100000000000001" customHeight="1" x14ac:dyDescent="0.3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43</v>
      </c>
      <c r="C48" s="7" t="s">
        <v>24</v>
      </c>
      <c r="D48" s="20">
        <v>0</v>
      </c>
      <c r="E48" s="20">
        <v>0</v>
      </c>
      <c r="F48" s="20">
        <v>0</v>
      </c>
      <c r="G48" s="20">
        <v>69.477961458869004</v>
      </c>
      <c r="H48" s="20">
        <v>69.477961458869004</v>
      </c>
    </row>
    <row r="49" spans="1:8" ht="31.2" x14ac:dyDescent="0.3">
      <c r="A49" s="6">
        <v>4</v>
      </c>
      <c r="B49" s="6" t="s">
        <v>64</v>
      </c>
      <c r="C49" s="7" t="s">
        <v>66</v>
      </c>
      <c r="D49" s="20">
        <v>36.595740279063001</v>
      </c>
      <c r="E49" s="20">
        <v>0.10363908297917</v>
      </c>
      <c r="F49" s="20">
        <v>0</v>
      </c>
      <c r="G49" s="20">
        <v>0</v>
      </c>
      <c r="H49" s="20">
        <v>36.699379362042002</v>
      </c>
    </row>
    <row r="50" spans="1:8" x14ac:dyDescent="0.3">
      <c r="A50" s="6">
        <v>5</v>
      </c>
      <c r="B50" s="6" t="s">
        <v>65</v>
      </c>
      <c r="C50" s="7" t="s">
        <v>67</v>
      </c>
      <c r="D50" s="20">
        <v>0</v>
      </c>
      <c r="E50" s="20">
        <v>0</v>
      </c>
      <c r="F50" s="20">
        <v>0</v>
      </c>
      <c r="G50" s="20">
        <v>31.902890144638999</v>
      </c>
      <c r="H50" s="20">
        <v>31.902890144638999</v>
      </c>
    </row>
    <row r="51" spans="1:8" x14ac:dyDescent="0.3">
      <c r="A51" s="6">
        <v>6</v>
      </c>
      <c r="B51" s="6"/>
      <c r="C51" s="7" t="s">
        <v>68</v>
      </c>
      <c r="D51" s="20">
        <v>0</v>
      </c>
      <c r="E51" s="20">
        <v>0</v>
      </c>
      <c r="F51" s="20">
        <v>0</v>
      </c>
      <c r="G51" s="20">
        <v>3.7535873835567002</v>
      </c>
      <c r="H51" s="20">
        <v>3.7535873835567002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7.3294282893405001</v>
      </c>
      <c r="H52" s="20">
        <v>7.3294282893405001</v>
      </c>
    </row>
    <row r="53" spans="1:8" ht="17.100000000000001" customHeight="1" x14ac:dyDescent="0.3">
      <c r="A53" s="6"/>
      <c r="B53" s="9"/>
      <c r="C53" s="9" t="s">
        <v>63</v>
      </c>
      <c r="D53" s="20">
        <v>36.595740279063001</v>
      </c>
      <c r="E53" s="20">
        <v>0.10363908297917</v>
      </c>
      <c r="F53" s="20">
        <v>0</v>
      </c>
      <c r="G53" s="20">
        <v>112.46386727641</v>
      </c>
      <c r="H53" s="20">
        <v>149.16324663845</v>
      </c>
    </row>
    <row r="54" spans="1:8" ht="17.100000000000001" customHeight="1" x14ac:dyDescent="0.3">
      <c r="A54" s="6"/>
      <c r="B54" s="9"/>
      <c r="C54" s="9" t="s">
        <v>62</v>
      </c>
      <c r="D54" s="20">
        <v>1438.731383155</v>
      </c>
      <c r="E54" s="20">
        <v>4.0744851741349004</v>
      </c>
      <c r="F54" s="20">
        <v>3052.011580112</v>
      </c>
      <c r="G54" s="20">
        <v>112.46386727641</v>
      </c>
      <c r="H54" s="20">
        <v>4607.2813157174996</v>
      </c>
    </row>
    <row r="55" spans="1:8" ht="17.100000000000001" customHeight="1" x14ac:dyDescent="0.3">
      <c r="A55" s="6"/>
      <c r="B55" s="9"/>
      <c r="C55" s="9" t="s">
        <v>61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60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59</v>
      </c>
      <c r="D58" s="20">
        <v>1438.731383155</v>
      </c>
      <c r="E58" s="20">
        <v>4.0744851741349004</v>
      </c>
      <c r="F58" s="20">
        <v>3052.011580112</v>
      </c>
      <c r="G58" s="20">
        <v>112.46386727641</v>
      </c>
      <c r="H58" s="20">
        <v>4607.2813157174996</v>
      </c>
    </row>
    <row r="59" spans="1:8" ht="153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57</v>
      </c>
      <c r="C60" s="7" t="s">
        <v>56</v>
      </c>
      <c r="D60" s="20">
        <v>0</v>
      </c>
      <c r="E60" s="20">
        <v>0</v>
      </c>
      <c r="F60" s="20">
        <v>0</v>
      </c>
      <c r="G60" s="20">
        <v>290.79491054445998</v>
      </c>
      <c r="H60" s="20">
        <v>290.79491054445998</v>
      </c>
    </row>
    <row r="61" spans="1:8" ht="17.100000000000001" customHeight="1" x14ac:dyDescent="0.3">
      <c r="A61" s="6"/>
      <c r="B61" s="9"/>
      <c r="C61" s="9" t="s">
        <v>55</v>
      </c>
      <c r="D61" s="20">
        <v>0</v>
      </c>
      <c r="E61" s="20">
        <v>0</v>
      </c>
      <c r="F61" s="20">
        <v>0</v>
      </c>
      <c r="G61" s="20">
        <v>290.79491054445998</v>
      </c>
      <c r="H61" s="20">
        <v>290.79491054445998</v>
      </c>
    </row>
    <row r="62" spans="1:8" ht="17.100000000000001" customHeight="1" x14ac:dyDescent="0.3">
      <c r="A62" s="6"/>
      <c r="B62" s="9"/>
      <c r="C62" s="9" t="s">
        <v>54</v>
      </c>
      <c r="D62" s="20">
        <v>1438.731383155</v>
      </c>
      <c r="E62" s="20">
        <v>4.0744851741349004</v>
      </c>
      <c r="F62" s="20">
        <v>3052.011580112</v>
      </c>
      <c r="G62" s="20">
        <v>403.25877782087002</v>
      </c>
      <c r="H62" s="20">
        <v>4898.0762262620001</v>
      </c>
    </row>
    <row r="63" spans="1:8" ht="17.100000000000001" customHeight="1" x14ac:dyDescent="0.3">
      <c r="A63" s="6"/>
      <c r="B63" s="9"/>
      <c r="C63" s="9" t="s">
        <v>53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52</v>
      </c>
      <c r="C64" s="7" t="s">
        <v>51</v>
      </c>
      <c r="D64" s="20">
        <f>D62 * 3%</f>
        <v>43.161941494650002</v>
      </c>
      <c r="E64" s="20">
        <f>E62 * 3%</f>
        <v>0.12223455522404701</v>
      </c>
      <c r="F64" s="20">
        <f>F62 * 3%</f>
        <v>91.560347403359998</v>
      </c>
      <c r="G64" s="20">
        <f>G62 * 3%</f>
        <v>12.0977633346261</v>
      </c>
      <c r="H64" s="20">
        <f>SUM(D64:G64)</f>
        <v>146.94228678786016</v>
      </c>
    </row>
    <row r="65" spans="1:8" ht="17.100000000000001" customHeight="1" x14ac:dyDescent="0.3">
      <c r="A65" s="6"/>
      <c r="B65" s="9"/>
      <c r="C65" s="9" t="s">
        <v>50</v>
      </c>
      <c r="D65" s="20">
        <f>D64</f>
        <v>43.161941494650002</v>
      </c>
      <c r="E65" s="20">
        <f>E64</f>
        <v>0.12223455522404701</v>
      </c>
      <c r="F65" s="20">
        <f>F64</f>
        <v>91.560347403359998</v>
      </c>
      <c r="G65" s="20">
        <f>G64</f>
        <v>12.0977633346261</v>
      </c>
      <c r="H65" s="20">
        <f>SUM(D65:G65)</f>
        <v>146.94228678786016</v>
      </c>
    </row>
    <row r="66" spans="1:8" ht="17.100000000000001" customHeight="1" x14ac:dyDescent="0.3">
      <c r="A66" s="6"/>
      <c r="B66" s="9"/>
      <c r="C66" s="9" t="s">
        <v>49</v>
      </c>
      <c r="D66" s="20">
        <f>D65 + D62</f>
        <v>1481.8933246496499</v>
      </c>
      <c r="E66" s="20">
        <f>E65 + E62</f>
        <v>4.1967197293589473</v>
      </c>
      <c r="F66" s="20">
        <f>F65 + F62</f>
        <v>3143.5719275153601</v>
      </c>
      <c r="G66" s="20">
        <f>G65 + G62</f>
        <v>415.35654115549613</v>
      </c>
      <c r="H66" s="20">
        <f>SUM(D66:G66)</f>
        <v>5045.0185130498658</v>
      </c>
    </row>
    <row r="67" spans="1:8" ht="17.100000000000001" customHeight="1" x14ac:dyDescent="0.3">
      <c r="A67" s="6"/>
      <c r="B67" s="9"/>
      <c r="C67" s="9" t="s">
        <v>48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47</v>
      </c>
      <c r="C68" s="7" t="s">
        <v>46</v>
      </c>
      <c r="D68" s="20">
        <f>D66 * 20%</f>
        <v>296.37866492992998</v>
      </c>
      <c r="E68" s="20">
        <f>E66 * 20%</f>
        <v>0.83934394587178951</v>
      </c>
      <c r="F68" s="20">
        <f>F66 * 20%</f>
        <v>628.71438550307209</v>
      </c>
      <c r="G68" s="20">
        <f>G66 * 20%</f>
        <v>83.071308231099238</v>
      </c>
      <c r="H68" s="20">
        <f>SUM(D68:G68)</f>
        <v>1009.0037026099731</v>
      </c>
    </row>
    <row r="69" spans="1:8" ht="17.100000000000001" customHeight="1" x14ac:dyDescent="0.3">
      <c r="A69" s="6"/>
      <c r="B69" s="9"/>
      <c r="C69" s="9" t="s">
        <v>45</v>
      </c>
      <c r="D69" s="20">
        <f>D68</f>
        <v>296.37866492992998</v>
      </c>
      <c r="E69" s="20">
        <f>E68</f>
        <v>0.83934394587178951</v>
      </c>
      <c r="F69" s="20">
        <f>F68</f>
        <v>628.71438550307209</v>
      </c>
      <c r="G69" s="20">
        <f>G68</f>
        <v>83.071308231099238</v>
      </c>
      <c r="H69" s="20">
        <f>SUM(D69:G69)</f>
        <v>1009.0037026099731</v>
      </c>
    </row>
    <row r="70" spans="1:8" ht="17.100000000000001" customHeight="1" x14ac:dyDescent="0.3">
      <c r="A70" s="6"/>
      <c r="B70" s="9"/>
      <c r="C70" s="9" t="s">
        <v>44</v>
      </c>
      <c r="D70" s="20">
        <f>D69 + D66</f>
        <v>1778.2719895795799</v>
      </c>
      <c r="E70" s="20">
        <f>E69 + E66</f>
        <v>5.0360636752307366</v>
      </c>
      <c r="F70" s="20">
        <f>F69 + F66</f>
        <v>3772.2863130184323</v>
      </c>
      <c r="G70" s="20">
        <f>G69 + G66</f>
        <v>498.42784938659537</v>
      </c>
      <c r="H70" s="20">
        <f>SUM(D70:G70)</f>
        <v>6054.0222156598375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3</v>
      </c>
      <c r="B10" s="90" t="s">
        <v>12</v>
      </c>
      <c r="C10" s="90" t="s">
        <v>75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24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3</v>
      </c>
      <c r="B10" s="90" t="s">
        <v>12</v>
      </c>
      <c r="C10" s="90" t="s">
        <v>75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80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3" sqref="C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132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3</v>
      </c>
      <c r="B10" s="90" t="s">
        <v>12</v>
      </c>
      <c r="C10" s="90" t="s">
        <v>75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7.100000000000001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74</v>
      </c>
      <c r="B3" s="96"/>
      <c r="C3" s="45"/>
      <c r="D3" s="43">
        <v>4429.3167579982</v>
      </c>
      <c r="E3" s="41"/>
      <c r="F3" s="41"/>
      <c r="G3" s="41"/>
      <c r="H3" s="48"/>
    </row>
    <row r="4" spans="1:8" x14ac:dyDescent="0.3">
      <c r="A4" s="97" t="s">
        <v>92</v>
      </c>
      <c r="B4" s="42" t="s">
        <v>93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7"/>
      <c r="B5" s="42" t="s">
        <v>94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100"/>
      <c r="B6" s="42" t="s">
        <v>95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100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24</v>
      </c>
      <c r="B8" s="99"/>
      <c r="C8" s="97" t="s">
        <v>24</v>
      </c>
      <c r="D8" s="44">
        <v>4429.3167579982</v>
      </c>
      <c r="E8" s="41">
        <v>1</v>
      </c>
      <c r="F8" s="41" t="s">
        <v>97</v>
      </c>
      <c r="G8" s="44">
        <v>4429.3167579982</v>
      </c>
      <c r="H8" s="47"/>
    </row>
    <row r="9" spans="1:8" x14ac:dyDescent="0.3">
      <c r="A9" s="101">
        <v>1</v>
      </c>
      <c r="B9" s="42" t="s">
        <v>93</v>
      </c>
      <c r="C9" s="97"/>
      <c r="D9" s="44">
        <v>1373.4156667254999</v>
      </c>
      <c r="E9" s="41"/>
      <c r="F9" s="41"/>
      <c r="G9" s="41"/>
      <c r="H9" s="100" t="s">
        <v>98</v>
      </c>
    </row>
    <row r="10" spans="1:8" x14ac:dyDescent="0.3">
      <c r="A10" s="97"/>
      <c r="B10" s="42" t="s">
        <v>94</v>
      </c>
      <c r="C10" s="97"/>
      <c r="D10" s="44">
        <v>3.8895111606770998</v>
      </c>
      <c r="E10" s="41"/>
      <c r="F10" s="41"/>
      <c r="G10" s="41"/>
      <c r="H10" s="100"/>
    </row>
    <row r="11" spans="1:8" x14ac:dyDescent="0.3">
      <c r="A11" s="97"/>
      <c r="B11" s="42" t="s">
        <v>95</v>
      </c>
      <c r="C11" s="97"/>
      <c r="D11" s="44">
        <v>3052.011580112</v>
      </c>
      <c r="E11" s="41"/>
      <c r="F11" s="41"/>
      <c r="G11" s="41"/>
      <c r="H11" s="100"/>
    </row>
    <row r="12" spans="1:8" x14ac:dyDescent="0.3">
      <c r="A12" s="97"/>
      <c r="B12" s="42" t="s">
        <v>96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/>
      <c r="B13" s="96"/>
      <c r="C13" s="37"/>
      <c r="D13" s="43">
        <v>69.477961458869004</v>
      </c>
      <c r="E13" s="41"/>
      <c r="F13" s="41"/>
      <c r="G13" s="41"/>
      <c r="H13" s="47"/>
    </row>
    <row r="14" spans="1:8" x14ac:dyDescent="0.3">
      <c r="A14" s="97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96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8" t="s">
        <v>80</v>
      </c>
      <c r="B18" s="99"/>
      <c r="C18" s="97" t="s">
        <v>24</v>
      </c>
      <c r="D18" s="44">
        <v>69.477961458869004</v>
      </c>
      <c r="E18" s="41">
        <v>1</v>
      </c>
      <c r="F18" s="41" t="s">
        <v>97</v>
      </c>
      <c r="G18" s="44">
        <v>69.477961458869004</v>
      </c>
      <c r="H18" s="47"/>
    </row>
    <row r="19" spans="1:8" x14ac:dyDescent="0.3">
      <c r="A19" s="101">
        <v>1</v>
      </c>
      <c r="B19" s="42" t="s">
        <v>93</v>
      </c>
      <c r="C19" s="97"/>
      <c r="D19" s="44">
        <v>0</v>
      </c>
      <c r="E19" s="41"/>
      <c r="F19" s="41"/>
      <c r="G19" s="41"/>
      <c r="H19" s="100" t="s">
        <v>98</v>
      </c>
    </row>
    <row r="20" spans="1:8" x14ac:dyDescent="0.3">
      <c r="A20" s="97"/>
      <c r="B20" s="42" t="s">
        <v>94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95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96</v>
      </c>
      <c r="C22" s="97"/>
      <c r="D22" s="44">
        <v>69.477961458869004</v>
      </c>
      <c r="E22" s="41"/>
      <c r="F22" s="41"/>
      <c r="G22" s="41"/>
      <c r="H22" s="100"/>
    </row>
    <row r="23" spans="1:8" ht="24.6" x14ac:dyDescent="0.3">
      <c r="A23" s="95" t="s">
        <v>82</v>
      </c>
      <c r="B23" s="96"/>
      <c r="C23" s="37"/>
      <c r="D23" s="43">
        <v>291.62444384474998</v>
      </c>
      <c r="E23" s="41"/>
      <c r="F23" s="41"/>
      <c r="G23" s="41"/>
      <c r="H23" s="47"/>
    </row>
    <row r="24" spans="1:8" x14ac:dyDescent="0.3">
      <c r="A24" s="97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7"/>
      <c r="B27" s="42" t="s">
        <v>96</v>
      </c>
      <c r="C27" s="37"/>
      <c r="D27" s="43">
        <v>291.62444384474998</v>
      </c>
      <c r="E27" s="41"/>
      <c r="F27" s="41"/>
      <c r="G27" s="41"/>
      <c r="H27" s="47"/>
    </row>
    <row r="28" spans="1:8" x14ac:dyDescent="0.3">
      <c r="A28" s="98" t="s">
        <v>82</v>
      </c>
      <c r="B28" s="99"/>
      <c r="C28" s="97" t="s">
        <v>24</v>
      </c>
      <c r="D28" s="44">
        <v>291.62444384474998</v>
      </c>
      <c r="E28" s="41">
        <v>1</v>
      </c>
      <c r="F28" s="41" t="s">
        <v>97</v>
      </c>
      <c r="G28" s="44">
        <v>291.62444384474998</v>
      </c>
      <c r="H28" s="47"/>
    </row>
    <row r="29" spans="1:8" x14ac:dyDescent="0.3">
      <c r="A29" s="101">
        <v>1</v>
      </c>
      <c r="B29" s="42" t="s">
        <v>93</v>
      </c>
      <c r="C29" s="97"/>
      <c r="D29" s="44">
        <v>0</v>
      </c>
      <c r="E29" s="41"/>
      <c r="F29" s="41"/>
      <c r="G29" s="41"/>
      <c r="H29" s="100" t="s">
        <v>98</v>
      </c>
    </row>
    <row r="30" spans="1:8" x14ac:dyDescent="0.3">
      <c r="A30" s="97"/>
      <c r="B30" s="42" t="s">
        <v>94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95</v>
      </c>
      <c r="C31" s="97"/>
      <c r="D31" s="44">
        <v>0</v>
      </c>
      <c r="E31" s="41"/>
      <c r="F31" s="41"/>
      <c r="G31" s="41"/>
      <c r="H31" s="100"/>
    </row>
    <row r="32" spans="1:8" x14ac:dyDescent="0.3">
      <c r="A32" s="97"/>
      <c r="B32" s="42" t="s">
        <v>96</v>
      </c>
      <c r="C32" s="97"/>
      <c r="D32" s="44">
        <v>291.62444384474998</v>
      </c>
      <c r="E32" s="41"/>
      <c r="F32" s="41"/>
      <c r="G32" s="41"/>
      <c r="H32" s="100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4" t="s">
        <v>101</v>
      </c>
      <c r="B35" s="94"/>
      <c r="C35" s="94"/>
      <c r="D35" s="94"/>
      <c r="E35" s="94"/>
      <c r="F35" s="94"/>
      <c r="G35" s="94"/>
      <c r="H35" s="94"/>
    </row>
    <row r="36" spans="1:8" x14ac:dyDescent="0.3">
      <c r="A36" s="94" t="s">
        <v>102</v>
      </c>
      <c r="B36" s="94"/>
      <c r="C36" s="94"/>
      <c r="D36" s="94"/>
      <c r="E36" s="94"/>
      <c r="F36" s="94"/>
      <c r="G36" s="94"/>
      <c r="H36" s="94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J13" sqref="J13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1</v>
      </c>
      <c r="D4" s="27">
        <v>3052.010419532</v>
      </c>
      <c r="E4" s="26" t="s">
        <v>113</v>
      </c>
      <c r="F4" s="26"/>
      <c r="G4" s="27">
        <v>3052.010419532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2025-11-11T08:51:37Z</dcterms:modified>
  <cp:category/>
</cp:coreProperties>
</file>